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S:\2024 Estimates\"/>
    </mc:Choice>
  </mc:AlternateContent>
  <xr:revisionPtr revIDLastSave="0" documentId="13_ncr:1_{BB0D6BEA-93BB-443A-9DA2-5713F678A1A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</sheets>
  <definedNames>
    <definedName name="_xlnm.Print_Area" localSheetId="0">Sheet1!$F$1:$S$38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D50" i="1"/>
  <c r="D43" i="1"/>
  <c r="D14" i="1" l="1"/>
  <c r="C14" i="1"/>
  <c r="B16" i="1"/>
  <c r="B15" i="1"/>
  <c r="B14" i="1"/>
  <c r="B11" i="1"/>
  <c r="B10" i="1"/>
  <c r="B9" i="1"/>
  <c r="B8" i="1"/>
  <c r="B7" i="1"/>
  <c r="B45" i="1"/>
  <c r="B52" i="1"/>
  <c r="B18" i="1" l="1"/>
  <c r="B12" i="1"/>
  <c r="E50" i="1" l="1"/>
  <c r="B58" i="1" l="1"/>
  <c r="D45" i="1" l="1"/>
  <c r="F52" i="1" l="1"/>
  <c r="F40" i="1"/>
  <c r="F42" i="1"/>
  <c r="F44" i="1"/>
  <c r="F50" i="1"/>
  <c r="F48" i="1"/>
  <c r="F47" i="1"/>
  <c r="F49" i="1"/>
  <c r="F51" i="1"/>
  <c r="B59" i="1"/>
  <c r="B63" i="1"/>
  <c r="B64" i="1"/>
  <c r="B65" i="1"/>
  <c r="F41" i="1"/>
  <c r="F43" i="1"/>
  <c r="B66" i="1" l="1"/>
  <c r="B61" i="1"/>
  <c r="G48" i="1"/>
  <c r="G51" i="1"/>
  <c r="G49" i="1"/>
  <c r="G50" i="1"/>
  <c r="G47" i="1"/>
  <c r="F45" i="1"/>
  <c r="G40" i="1" s="1"/>
  <c r="G43" i="1" l="1"/>
  <c r="G41" i="1"/>
  <c r="G42" i="1"/>
  <c r="G44" i="1"/>
</calcChain>
</file>

<file path=xl/sharedStrings.xml><?xml version="1.0" encoding="utf-8"?>
<sst xmlns="http://schemas.openxmlformats.org/spreadsheetml/2006/main" count="42" uniqueCount="34">
  <si>
    <t>Other income</t>
  </si>
  <si>
    <t>Budget</t>
  </si>
  <si>
    <t>Housing</t>
  </si>
  <si>
    <t>Parish Share</t>
  </si>
  <si>
    <t>Income</t>
  </si>
  <si>
    <t>Expenditure</t>
  </si>
  <si>
    <t>Chester Diocesan Board of Finance</t>
  </si>
  <si>
    <t>National Church</t>
  </si>
  <si>
    <t>Direct Committee expenditure</t>
  </si>
  <si>
    <t>Pay</t>
  </si>
  <si>
    <t>Fees</t>
  </si>
  <si>
    <t>Investment income</t>
  </si>
  <si>
    <t>Inv. income</t>
  </si>
  <si>
    <t>Diocesan Support for Parishes</t>
  </si>
  <si>
    <t>Parish Clergy Costs</t>
  </si>
  <si>
    <t>DBF committee work in support of parishes</t>
  </si>
  <si>
    <t>and highlight the sources of funding.</t>
  </si>
  <si>
    <t>Parish Clergy (stipend/ pension, housing, training)</t>
  </si>
  <si>
    <t>Company Limited by Guarantee, registered in England (7826)                  Registered Charity 248968</t>
  </si>
  <si>
    <t>Diocesan committee work in support of parishes*</t>
  </si>
  <si>
    <t>Copies of the full statutory accounts can be obtained from</t>
  </si>
  <si>
    <t>Reserve transfers</t>
  </si>
  <si>
    <t>Reserve transfers and gap</t>
  </si>
  <si>
    <t xml:space="preserve"> </t>
  </si>
  <si>
    <t>Registered office: Church House, 5500 Daresbury Park, Daresbury, Warrington WA4 4GE</t>
  </si>
  <si>
    <t>NB includes CFM as relates to training and vocations licenced ministries and ordination, and clergy/lay conference</t>
  </si>
  <si>
    <t>* Diocesan committee work includes  Outreach (Mission, Children and Youth, Social Responsibility), DBE staffing (but funded via income)</t>
  </si>
  <si>
    <t>Church building advice, financial, HR, legal, safeguarding and administrative functions.</t>
  </si>
  <si>
    <t>Training (ordination + Others see note)</t>
  </si>
  <si>
    <t>update these</t>
  </si>
  <si>
    <t>&amp;these</t>
  </si>
  <si>
    <t xml:space="preserve">The budget for 2024 is for Diocesan Board of Finance expenditure of just over £14.5 million. The graphs below are based on how £1 of that budget is spent </t>
  </si>
  <si>
    <t>What the Diocesan Board of Finance (DBF) intends to spend each pound on in 2024 and where will that pound comes from?</t>
  </si>
  <si>
    <t>The above figures are extracted from the 2024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</si>
</sst>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9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10" fontId="0" fillId="0" borderId="0" xfId="0" applyNumberFormat="1"/>
    <xf numFmtId="1" fontId="0" fillId="0" borderId="0" xfId="0" applyNumberFormat="1"/>
    <xf numFmtId="0" fontId="7" fillId="0" borderId="0" xfId="0" applyFont="1"/>
    <xf numFmtId="0" fontId="2" fillId="0" borderId="0" xfId="0" applyFont="1" applyAlignment="1">
      <alignment vertical="top"/>
    </xf>
    <xf numFmtId="49" fontId="5" fillId="0" borderId="0" xfId="0" applyNumberFormat="1" applyFont="1" applyAlignment="1">
      <alignment horizontal="right" wrapText="1"/>
    </xf>
    <xf numFmtId="0" fontId="8" fillId="0" borderId="0" xfId="0" applyFont="1"/>
    <xf numFmtId="43" fontId="0" fillId="0" borderId="0" xfId="1" applyFont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09090909090909"/>
          <c:y val="3.7527674719911357E-2"/>
          <c:w val="0.73409090909090913"/>
          <c:h val="0.7814586382852128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99CC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2F-46EB-8EE6-99A6F80BD84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2F-46EB-8EE6-99A6F80BD84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Sheet1!$A$14:$A$16</c:f>
              <c:strCache>
                <c:ptCount val="3"/>
                <c:pt idx="0">
                  <c:v>Parish Clergy (stipend/ pension, housing, training)</c:v>
                </c:pt>
                <c:pt idx="1">
                  <c:v>Diocesan committee work in support of parishes*</c:v>
                </c:pt>
                <c:pt idx="2">
                  <c:v>National Church</c:v>
                </c:pt>
              </c:strCache>
            </c:strRef>
          </c:cat>
          <c:val>
            <c:numRef>
              <c:f>Sheet1!$B$14:$B$16</c:f>
              <c:numCache>
                <c:formatCode>0.0%</c:formatCode>
                <c:ptCount val="3"/>
                <c:pt idx="0">
                  <c:v>0.57999999999999996</c:v>
                </c:pt>
                <c:pt idx="1">
                  <c:v>0.19500000000000001</c:v>
                </c:pt>
                <c:pt idx="2" formatCode="0.00%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2F-46EB-8EE6-99A6F80BD84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C2F-46EB-8EE6-99A6F80BD84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Sheet1!$A$14:$A$16</c:f>
              <c:strCache>
                <c:ptCount val="3"/>
                <c:pt idx="0">
                  <c:v>Parish Clergy (stipend/ pension, housing, training)</c:v>
                </c:pt>
                <c:pt idx="1">
                  <c:v>Diocesan committee work in support of parishes*</c:v>
                </c:pt>
                <c:pt idx="2">
                  <c:v>National Church</c:v>
                </c:pt>
              </c:strCache>
            </c:strRef>
          </c:cat>
          <c:val>
            <c:numRef>
              <c:f>Sheet1!$C$14:$C$16</c:f>
              <c:numCache>
                <c:formatCode>General</c:formatCode>
                <c:ptCount val="3"/>
                <c:pt idx="0" formatCode="0.0%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2F-46EB-8EE6-99A6F80BD84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C2F-46EB-8EE6-99A6F80BD84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Sheet1!$A$14:$A$16</c:f>
              <c:strCache>
                <c:ptCount val="3"/>
                <c:pt idx="0">
                  <c:v>Parish Clergy (stipend/ pension, housing, training)</c:v>
                </c:pt>
                <c:pt idx="1">
                  <c:v>Diocesan committee work in support of parishes*</c:v>
                </c:pt>
                <c:pt idx="2">
                  <c:v>National Church</c:v>
                </c:pt>
              </c:strCache>
            </c:strRef>
          </c:cat>
          <c:val>
            <c:numRef>
              <c:f>Sheet1!$D$14:$D$16</c:f>
              <c:numCache>
                <c:formatCode>General</c:formatCode>
                <c:ptCount val="3"/>
                <c:pt idx="0" formatCode="0.0%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2F-46EB-8EE6-99A6F80BD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9275008"/>
        <c:axId val="129276544"/>
      </c:barChart>
      <c:catAx>
        <c:axId val="12927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7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76544"/>
        <c:scaling>
          <c:orientation val="minMax"/>
          <c:max val="0.85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7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32637075718014"/>
          <c:y val="3.8031402997856803E-2"/>
          <c:w val="0.82245430809399478"/>
          <c:h val="0.807608028366253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DC-4B71-A5D0-8D45EE556D86}"/>
              </c:ext>
            </c:extLst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DC-4B71-A5D0-8D45EE556D8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DC-4B71-A5D0-8D45EE556D86}"/>
              </c:ext>
            </c:extLst>
          </c:dPt>
          <c:dPt>
            <c:idx val="3"/>
            <c:invertIfNegative val="0"/>
            <c:bubble3D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DC-4B71-A5D0-8D45EE556D86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8DC-4B71-A5D0-8D45EE556D86}"/>
              </c:ext>
            </c:extLst>
          </c:dPt>
          <c:dLbls>
            <c:dLbl>
              <c:idx val="0"/>
              <c:layout>
                <c:manualLayout>
                  <c:x val="1.382948541354001E-2"/>
                  <c:y val="0.127292344527132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DC-4B71-A5D0-8D45EE556D86}"/>
                </c:ext>
              </c:extLst>
            </c:dLbl>
            <c:dLbl>
              <c:idx val="1"/>
              <c:layout>
                <c:manualLayout>
                  <c:x val="-2.0451882157028036E-3"/>
                  <c:y val="-1.17396058713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DC-4B71-A5D0-8D45EE556D86}"/>
                </c:ext>
              </c:extLst>
            </c:dLbl>
            <c:dLbl>
              <c:idx val="3"/>
              <c:layout>
                <c:manualLayout>
                  <c:x val="3.1767438991797629E-3"/>
                  <c:y val="-1.3976747224139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DC-4B71-A5D0-8D45EE556D8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Sheet1!$A$7:$A$11</c:f>
              <c:strCache>
                <c:ptCount val="5"/>
                <c:pt idx="0">
                  <c:v>Parish Share</c:v>
                </c:pt>
                <c:pt idx="1">
                  <c:v>Fees</c:v>
                </c:pt>
                <c:pt idx="2">
                  <c:v>Inv. income</c:v>
                </c:pt>
                <c:pt idx="3">
                  <c:v>Other income</c:v>
                </c:pt>
                <c:pt idx="4">
                  <c:v>Reserve transfers and gap</c:v>
                </c:pt>
              </c:strCache>
            </c:strRef>
          </c:cat>
          <c:val>
            <c:numRef>
              <c:f>Sheet1!$B$7:$B$11</c:f>
              <c:numCache>
                <c:formatCode>0.0%</c:formatCode>
                <c:ptCount val="5"/>
                <c:pt idx="0">
                  <c:v>0.83</c:v>
                </c:pt>
                <c:pt idx="1">
                  <c:v>4.4999999999999998E-2</c:v>
                </c:pt>
                <c:pt idx="2">
                  <c:v>2.5000000000000001E-2</c:v>
                </c:pt>
                <c:pt idx="3">
                  <c:v>7.0000000000000007E-2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DC-4B71-A5D0-8D45EE556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0109824"/>
        <c:axId val="130111360"/>
      </c:barChart>
      <c:catAx>
        <c:axId val="1301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1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111360"/>
        <c:scaling>
          <c:orientation val="minMax"/>
          <c:max val="0.85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0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698879796874E-2"/>
          <c:y val="0.11610529357331743"/>
          <c:w val="0.84583677505198185"/>
          <c:h val="0.760302406302691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31-4D31-882C-39AF4E8798B6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731-4D31-882C-39AF4E8798B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731-4D31-882C-39AF4E8798B6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731-4D31-882C-39AF4E8798B6}"/>
              </c:ext>
            </c:extLst>
          </c:dPt>
          <c:dPt>
            <c:idx val="4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F731-4D31-882C-39AF4E8798B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31-4D31-882C-39AF4E8798B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31-4D31-882C-39AF4E8798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Sheet1!$A$40:$A$44</c:f>
              <c:strCache>
                <c:ptCount val="5"/>
                <c:pt idx="0">
                  <c:v>Parish Share</c:v>
                </c:pt>
                <c:pt idx="1">
                  <c:v>Fees</c:v>
                </c:pt>
                <c:pt idx="2">
                  <c:v>Investment income</c:v>
                </c:pt>
                <c:pt idx="3">
                  <c:v>Other income</c:v>
                </c:pt>
                <c:pt idx="4">
                  <c:v>Reserve transfers</c:v>
                </c:pt>
              </c:strCache>
            </c:strRef>
          </c:cat>
          <c:val>
            <c:numRef>
              <c:f>Sheet1!$B$40:$B$44</c:f>
              <c:numCache>
                <c:formatCode>General</c:formatCode>
                <c:ptCount val="5"/>
                <c:pt idx="0">
                  <c:v>83</c:v>
                </c:pt>
                <c:pt idx="1">
                  <c:v>4.5</c:v>
                </c:pt>
                <c:pt idx="2">
                  <c:v>2.5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31-4D31-882C-39AF4E879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59725286638013"/>
          <c:y val="0.11428591358453122"/>
          <c:w val="0.7014938153965562"/>
          <c:h val="0.671429742309120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E9-48D6-B1E2-1B7B5DBF4E8B}"/>
              </c:ext>
            </c:extLst>
          </c:dPt>
          <c:dPt>
            <c:idx val="1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E9-48D6-B1E2-1B7B5DBF4E8B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DE9-48D6-B1E2-1B7B5DBF4E8B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DE9-48D6-B1E2-1B7B5DBF4E8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DE9-48D6-B1E2-1B7B5DBF4E8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Sheet1!$A$47:$A$51</c:f>
              <c:strCache>
                <c:ptCount val="5"/>
                <c:pt idx="0">
                  <c:v>Pay</c:v>
                </c:pt>
                <c:pt idx="1">
                  <c:v>Housing</c:v>
                </c:pt>
                <c:pt idx="2">
                  <c:v>Training (ordination + Others see note)</c:v>
                </c:pt>
                <c:pt idx="3">
                  <c:v>Direct Committee expenditure</c:v>
                </c:pt>
                <c:pt idx="4">
                  <c:v>National Church</c:v>
                </c:pt>
              </c:strCache>
            </c:strRef>
          </c:cat>
          <c:val>
            <c:numRef>
              <c:f>Sheet1!$B$47:$B$51</c:f>
              <c:numCache>
                <c:formatCode>General</c:formatCode>
                <c:ptCount val="5"/>
                <c:pt idx="0">
                  <c:v>58</c:v>
                </c:pt>
                <c:pt idx="1">
                  <c:v>12</c:v>
                </c:pt>
                <c:pt idx="2">
                  <c:v>8</c:v>
                </c:pt>
                <c:pt idx="3">
                  <c:v>19.5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E9-48D6-B1E2-1B7B5DBF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342900</xdr:rowOff>
    </xdr:from>
    <xdr:to>
      <xdr:col>12</xdr:col>
      <xdr:colOff>371475</xdr:colOff>
      <xdr:row>32</xdr:row>
      <xdr:rowOff>142875</xdr:rowOff>
    </xdr:to>
    <xdr:graphicFrame macro="">
      <xdr:nvGraphicFramePr>
        <xdr:cNvPr id="2436" name="Chart 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409575</xdr:colOff>
      <xdr:row>6</xdr:row>
      <xdr:rowOff>304800</xdr:rowOff>
    </xdr:from>
    <xdr:to>
      <xdr:col>18</xdr:col>
      <xdr:colOff>400050</xdr:colOff>
      <xdr:row>32</xdr:row>
      <xdr:rowOff>47625</xdr:rowOff>
    </xdr:to>
    <xdr:graphicFrame macro="">
      <xdr:nvGraphicFramePr>
        <xdr:cNvPr id="2437" name="Chart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</xdr:colOff>
      <xdr:row>6</xdr:row>
      <xdr:rowOff>371475</xdr:rowOff>
    </xdr:from>
    <xdr:to>
      <xdr:col>18</xdr:col>
      <xdr:colOff>495300</xdr:colOff>
      <xdr:row>22</xdr:row>
      <xdr:rowOff>19050</xdr:rowOff>
    </xdr:to>
    <xdr:graphicFrame macro="">
      <xdr:nvGraphicFramePr>
        <xdr:cNvPr id="2438" name="Chart 1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219075</xdr:colOff>
      <xdr:row>7</xdr:row>
      <xdr:rowOff>0</xdr:rowOff>
    </xdr:from>
    <xdr:to>
      <xdr:col>12</xdr:col>
      <xdr:colOff>295275</xdr:colOff>
      <xdr:row>23</xdr:row>
      <xdr:rowOff>76200</xdr:rowOff>
    </xdr:to>
    <xdr:graphicFrame macro="">
      <xdr:nvGraphicFramePr>
        <xdr:cNvPr id="2439" name="Chart 1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18</xdr:col>
      <xdr:colOff>333375</xdr:colOff>
      <xdr:row>34</xdr:row>
      <xdr:rowOff>0</xdr:rowOff>
    </xdr:from>
    <xdr:to>
      <xdr:col>18</xdr:col>
      <xdr:colOff>428625</xdr:colOff>
      <xdr:row>35</xdr:row>
      <xdr:rowOff>38100</xdr:rowOff>
    </xdr:to>
    <xdr:sp macro="" textlink="">
      <xdr:nvSpPr>
        <xdr:cNvPr id="2440" name="Text Box 4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3344525" y="5838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314325</xdr:colOff>
      <xdr:row>21</xdr:row>
      <xdr:rowOff>0</xdr:rowOff>
    </xdr:from>
    <xdr:to>
      <xdr:col>9</xdr:col>
      <xdr:colOff>581025</xdr:colOff>
      <xdr:row>23</xdr:row>
      <xdr:rowOff>66675</xdr:rowOff>
    </xdr:to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7191375" y="3743325"/>
          <a:ext cx="8763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Parish Clergy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Stipend/ Pension</a:t>
          </a:r>
        </a:p>
      </xdr:txBody>
    </xdr:sp>
    <xdr:clientData/>
  </xdr:twoCellAnchor>
  <xdr:twoCellAnchor editAs="oneCell">
    <xdr:from>
      <xdr:col>8</xdr:col>
      <xdr:colOff>571500</xdr:colOff>
      <xdr:row>6</xdr:row>
      <xdr:rowOff>342900</xdr:rowOff>
    </xdr:from>
    <xdr:to>
      <xdr:col>10</xdr:col>
      <xdr:colOff>38100</xdr:colOff>
      <xdr:row>8</xdr:row>
      <xdr:rowOff>95250</xdr:rowOff>
    </xdr:to>
    <xdr:sp macro="" textlink="">
      <xdr:nvSpPr>
        <xdr:cNvPr id="2065" name="Text Box 1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7448550" y="1352550"/>
          <a:ext cx="695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Parsonage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Housing</a:t>
          </a:r>
        </a:p>
      </xdr:txBody>
    </xdr:sp>
    <xdr:clientData/>
  </xdr:twoCellAnchor>
  <xdr:twoCellAnchor editAs="oneCell">
    <xdr:from>
      <xdr:col>10</xdr:col>
      <xdr:colOff>304800</xdr:colOff>
      <xdr:row>6</xdr:row>
      <xdr:rowOff>282574</xdr:rowOff>
    </xdr:from>
    <xdr:to>
      <xdr:col>11</xdr:col>
      <xdr:colOff>431800</xdr:colOff>
      <xdr:row>9</xdr:row>
      <xdr:rowOff>101599</xdr:rowOff>
    </xdr:to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8420100" y="1311274"/>
          <a:ext cx="762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Vocations &amp;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Training (incl Readers and PWs)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11</xdr:col>
      <xdr:colOff>504825</xdr:colOff>
      <xdr:row>15</xdr:row>
      <xdr:rowOff>38100</xdr:rowOff>
    </xdr:from>
    <xdr:ext cx="394852" cy="254300"/>
    <xdr:sp macro="" textlink="">
      <xdr:nvSpPr>
        <xdr:cNvPr id="2067" name="Text Box 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9255125" y="2857500"/>
          <a:ext cx="394852" cy="25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National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Church</a:t>
          </a:r>
        </a:p>
      </xdr:txBody>
    </xdr:sp>
    <xdr:clientData/>
  </xdr:oneCellAnchor>
  <xdr:twoCellAnchor editAs="oneCell">
    <xdr:from>
      <xdr:col>11</xdr:col>
      <xdr:colOff>352425</xdr:colOff>
      <xdr:row>8</xdr:row>
      <xdr:rowOff>104775</xdr:rowOff>
    </xdr:from>
    <xdr:to>
      <xdr:col>12</xdr:col>
      <xdr:colOff>371475</xdr:colOff>
      <xdr:row>11</xdr:row>
      <xdr:rowOff>38100</xdr:rowOff>
    </xdr:to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9096375" y="1743075"/>
          <a:ext cx="6286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Diocesan committee work*</a:t>
          </a:r>
        </a:p>
      </xdr:txBody>
    </xdr:sp>
    <xdr:clientData/>
  </xdr:twoCellAnchor>
  <xdr:oneCellAnchor>
    <xdr:from>
      <xdr:col>14</xdr:col>
      <xdr:colOff>546100</xdr:colOff>
      <xdr:row>19</xdr:row>
      <xdr:rowOff>88900</xdr:rowOff>
    </xdr:from>
    <xdr:ext cx="939800" cy="136384"/>
    <xdr:sp macro="" textlink="">
      <xdr:nvSpPr>
        <xdr:cNvPr id="2070" name="Text Box 2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1118850" y="3508375"/>
          <a:ext cx="939800" cy="13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Parish Share 84</a:t>
          </a:r>
        </a:p>
      </xdr:txBody>
    </xdr:sp>
    <xdr:clientData/>
  </xdr:oneCellAnchor>
  <xdr:oneCellAnchor>
    <xdr:from>
      <xdr:col>18</xdr:col>
      <xdr:colOff>368300</xdr:colOff>
      <xdr:row>11</xdr:row>
      <xdr:rowOff>155575</xdr:rowOff>
    </xdr:from>
    <xdr:ext cx="354969" cy="254300"/>
    <xdr:sp macro="" textlink="">
      <xdr:nvSpPr>
        <xdr:cNvPr id="2073" name="Text Box 2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3379450" y="2279650"/>
          <a:ext cx="354969" cy="25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Other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Income</a:t>
          </a:r>
        </a:p>
      </xdr:txBody>
    </xdr:sp>
    <xdr:clientData/>
  </xdr:oneCellAnchor>
  <xdr:oneCellAnchor>
    <xdr:from>
      <xdr:col>18</xdr:col>
      <xdr:colOff>136525</xdr:colOff>
      <xdr:row>9</xdr:row>
      <xdr:rowOff>19050</xdr:rowOff>
    </xdr:from>
    <xdr:ext cx="246542" cy="136384"/>
    <xdr:sp macro="" textlink="">
      <xdr:nvSpPr>
        <xdr:cNvPr id="2074" name="Text Box 26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3147675" y="1819275"/>
          <a:ext cx="246542" cy="13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Fees</a:t>
          </a:r>
        </a:p>
      </xdr:txBody>
    </xdr:sp>
    <xdr:clientData/>
  </xdr:oneCellAnchor>
  <xdr:twoCellAnchor editAs="oneCell">
    <xdr:from>
      <xdr:col>18</xdr:col>
      <xdr:colOff>339725</xdr:colOff>
      <xdr:row>10</xdr:row>
      <xdr:rowOff>63500</xdr:rowOff>
    </xdr:from>
    <xdr:to>
      <xdr:col>18</xdr:col>
      <xdr:colOff>949325</xdr:colOff>
      <xdr:row>12</xdr:row>
      <xdr:rowOff>44450</xdr:rowOff>
    </xdr:to>
    <xdr:sp macro="" textlink="">
      <xdr:nvSpPr>
        <xdr:cNvPr id="2075" name="Text Box 27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3350875" y="2025650"/>
          <a:ext cx="609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Investment Income</a:t>
          </a:r>
        </a:p>
      </xdr:txBody>
    </xdr:sp>
    <xdr:clientData/>
  </xdr:twoCellAnchor>
  <xdr:oneCellAnchor>
    <xdr:from>
      <xdr:col>18</xdr:col>
      <xdr:colOff>307975</xdr:colOff>
      <xdr:row>14</xdr:row>
      <xdr:rowOff>25400</xdr:rowOff>
    </xdr:from>
    <xdr:ext cx="565924" cy="254300"/>
    <xdr:sp macro="" textlink="">
      <xdr:nvSpPr>
        <xdr:cNvPr id="2102" name="Text Box 54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3319125" y="2635250"/>
          <a:ext cx="565924" cy="25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Reserves 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"/>
  <sheetViews>
    <sheetView showGridLines="0" tabSelected="1" zoomScaleNormal="100" workbookViewId="0">
      <selection activeCell="M38" sqref="M38"/>
    </sheetView>
  </sheetViews>
  <sheetFormatPr defaultRowHeight="12.75" x14ac:dyDescent="0.2"/>
  <cols>
    <col min="1" max="1" width="35.28515625" customWidth="1"/>
    <col min="2" max="3" width="10.85546875" bestFit="1" customWidth="1"/>
    <col min="4" max="4" width="12.7109375" customWidth="1"/>
    <col min="5" max="5" width="6.5703125" style="1" customWidth="1"/>
    <col min="6" max="6" width="6.7109375" style="1" customWidth="1"/>
    <col min="7" max="7" width="10.85546875" bestFit="1" customWidth="1"/>
    <col min="8" max="8" width="9.28515625" style="1" bestFit="1" customWidth="1"/>
    <col min="10" max="10" width="9.28515625" bestFit="1" customWidth="1"/>
    <col min="11" max="11" width="9.5703125" bestFit="1" customWidth="1"/>
    <col min="19" max="19" width="20.7109375" customWidth="1"/>
  </cols>
  <sheetData>
    <row r="1" spans="1:16" ht="15.75" x14ac:dyDescent="0.25">
      <c r="G1" s="15"/>
      <c r="M1" s="8" t="s">
        <v>6</v>
      </c>
    </row>
    <row r="2" spans="1:16" ht="6.75" customHeight="1" x14ac:dyDescent="0.25">
      <c r="M2" s="8"/>
    </row>
    <row r="3" spans="1:16" ht="15.75" x14ac:dyDescent="0.25">
      <c r="M3" s="3" t="s">
        <v>32</v>
      </c>
    </row>
    <row r="4" spans="1:16" x14ac:dyDescent="0.2">
      <c r="B4">
        <v>2024</v>
      </c>
    </row>
    <row r="5" spans="1:16" x14ac:dyDescent="0.2">
      <c r="B5" t="s">
        <v>1</v>
      </c>
      <c r="G5" s="9" t="s">
        <v>31</v>
      </c>
    </row>
    <row r="6" spans="1:16" ht="15.75" x14ac:dyDescent="0.25">
      <c r="G6" s="9" t="s">
        <v>16</v>
      </c>
      <c r="L6" s="2"/>
    </row>
    <row r="7" spans="1:16" ht="36.75" customHeight="1" x14ac:dyDescent="0.2">
      <c r="A7" t="s">
        <v>3</v>
      </c>
      <c r="B7" s="1">
        <f>B40/100</f>
        <v>0.83</v>
      </c>
      <c r="J7" s="13" t="s">
        <v>5</v>
      </c>
      <c r="P7" s="13" t="s">
        <v>4</v>
      </c>
    </row>
    <row r="8" spans="1:16" x14ac:dyDescent="0.2">
      <c r="A8" t="s">
        <v>10</v>
      </c>
      <c r="B8" s="1">
        <f>B41/100</f>
        <v>4.4999999999999998E-2</v>
      </c>
    </row>
    <row r="9" spans="1:16" x14ac:dyDescent="0.2">
      <c r="A9" t="s">
        <v>12</v>
      </c>
      <c r="B9" s="1">
        <f>B42/100</f>
        <v>2.5000000000000001E-2</v>
      </c>
    </row>
    <row r="10" spans="1:16" x14ac:dyDescent="0.2">
      <c r="A10" t="s">
        <v>0</v>
      </c>
      <c r="B10" s="1">
        <f>B43/100</f>
        <v>7.0000000000000007E-2</v>
      </c>
    </row>
    <row r="11" spans="1:16" x14ac:dyDescent="0.2">
      <c r="A11" t="s">
        <v>22</v>
      </c>
      <c r="B11" s="1">
        <f>B44/100</f>
        <v>0.03</v>
      </c>
    </row>
    <row r="12" spans="1:16" x14ac:dyDescent="0.2">
      <c r="B12" s="1">
        <f>SUM(B7:B11)</f>
        <v>1</v>
      </c>
    </row>
    <row r="14" spans="1:16" x14ac:dyDescent="0.2">
      <c r="A14" t="s">
        <v>17</v>
      </c>
      <c r="B14" s="1">
        <f>B47/100</f>
        <v>0.57999999999999996</v>
      </c>
      <c r="C14" s="1">
        <f>B48/100</f>
        <v>0.12</v>
      </c>
      <c r="D14" s="1">
        <f>B49/100</f>
        <v>0.08</v>
      </c>
    </row>
    <row r="15" spans="1:16" x14ac:dyDescent="0.2">
      <c r="A15" t="s">
        <v>19</v>
      </c>
      <c r="B15" s="1">
        <f>B50/100</f>
        <v>0.19500000000000001</v>
      </c>
    </row>
    <row r="16" spans="1:16" x14ac:dyDescent="0.2">
      <c r="A16" t="s">
        <v>7</v>
      </c>
      <c r="B16" s="10">
        <f>B51/100</f>
        <v>2.5000000000000001E-2</v>
      </c>
    </row>
    <row r="18" spans="2:2" x14ac:dyDescent="0.2">
      <c r="B18" s="10">
        <f>B14+C14+D14+B15+B16</f>
        <v>0.99999999999999989</v>
      </c>
    </row>
    <row r="33" spans="1:19" ht="12" customHeight="1" x14ac:dyDescent="0.2"/>
    <row r="34" spans="1:19" x14ac:dyDescent="0.2">
      <c r="G34" s="4"/>
      <c r="L34" s="4"/>
    </row>
    <row r="35" spans="1:19" x14ac:dyDescent="0.2">
      <c r="G35" s="4" t="s">
        <v>26</v>
      </c>
      <c r="H35" s="6"/>
      <c r="I35" s="5"/>
      <c r="J35" s="5"/>
      <c r="K35" s="5"/>
      <c r="L35" s="4"/>
      <c r="M35" s="5"/>
      <c r="N35" s="5"/>
      <c r="S35" s="7"/>
    </row>
    <row r="36" spans="1:19" x14ac:dyDescent="0.2">
      <c r="G36" s="12" t="s">
        <v>27</v>
      </c>
      <c r="H36" s="6"/>
      <c r="I36" s="5"/>
      <c r="J36" s="5"/>
      <c r="K36" s="5"/>
      <c r="L36" s="5"/>
      <c r="M36" s="5"/>
      <c r="N36" s="5"/>
      <c r="S36" s="7" t="s">
        <v>6</v>
      </c>
    </row>
    <row r="37" spans="1:19" ht="44.25" customHeight="1" x14ac:dyDescent="0.2">
      <c r="G37" s="4" t="s">
        <v>20</v>
      </c>
      <c r="H37" s="6"/>
      <c r="I37" s="5"/>
      <c r="J37" s="5"/>
      <c r="K37" s="5"/>
      <c r="L37" s="5"/>
      <c r="M37" s="4" t="s">
        <v>33</v>
      </c>
      <c r="N37" s="5"/>
      <c r="S37" s="14" t="s">
        <v>18</v>
      </c>
    </row>
    <row r="38" spans="1:19" x14ac:dyDescent="0.2">
      <c r="G38" s="4" t="s">
        <v>24</v>
      </c>
    </row>
    <row r="39" spans="1:19" x14ac:dyDescent="0.2">
      <c r="B39" t="s">
        <v>29</v>
      </c>
      <c r="D39" t="s">
        <v>30</v>
      </c>
      <c r="H39" s="11"/>
    </row>
    <row r="40" spans="1:19" x14ac:dyDescent="0.2">
      <c r="A40" t="s">
        <v>3</v>
      </c>
      <c r="B40">
        <v>83</v>
      </c>
      <c r="D40" s="17">
        <v>11942</v>
      </c>
      <c r="E40"/>
      <c r="F40">
        <f>D40+E40</f>
        <v>11942</v>
      </c>
      <c r="G40" s="10">
        <f>F40/$F$45</f>
        <v>0.82683652980682687</v>
      </c>
      <c r="K40" s="10"/>
    </row>
    <row r="41" spans="1:19" x14ac:dyDescent="0.2">
      <c r="A41" t="s">
        <v>10</v>
      </c>
      <c r="B41">
        <v>4.5</v>
      </c>
      <c r="D41" s="17">
        <v>685</v>
      </c>
      <c r="E41"/>
      <c r="F41">
        <f>D41+E41</f>
        <v>685</v>
      </c>
      <c r="G41" s="10">
        <f>F41/$F$45</f>
        <v>4.7427819705047426E-2</v>
      </c>
      <c r="K41" s="10"/>
    </row>
    <row r="42" spans="1:19" x14ac:dyDescent="0.2">
      <c r="A42" t="s">
        <v>11</v>
      </c>
      <c r="B42">
        <v>2.5</v>
      </c>
      <c r="D42" s="17">
        <v>385</v>
      </c>
      <c r="E42"/>
      <c r="F42">
        <f>D42+E42</f>
        <v>385</v>
      </c>
      <c r="G42" s="10">
        <f>F42/$F$45</f>
        <v>2.6656511805026657E-2</v>
      </c>
      <c r="K42" s="10"/>
    </row>
    <row r="43" spans="1:19" x14ac:dyDescent="0.2">
      <c r="A43" t="s">
        <v>0</v>
      </c>
      <c r="B43">
        <v>7</v>
      </c>
      <c r="D43">
        <f>14443-D40-D41-D42-D44</f>
        <v>1020</v>
      </c>
      <c r="E43"/>
      <c r="F43">
        <f>D43+E43</f>
        <v>1020</v>
      </c>
      <c r="G43" s="10">
        <f>F43/$F$45</f>
        <v>7.0622446860070617E-2</v>
      </c>
      <c r="K43" s="10"/>
    </row>
    <row r="44" spans="1:19" x14ac:dyDescent="0.2">
      <c r="A44" t="s">
        <v>21</v>
      </c>
      <c r="B44">
        <v>3</v>
      </c>
      <c r="D44" s="17">
        <v>411</v>
      </c>
      <c r="E44"/>
      <c r="F44">
        <f>D44+E44</f>
        <v>411</v>
      </c>
      <c r="G44" s="10">
        <f>F44/$F$45</f>
        <v>2.8456691823028457E-2</v>
      </c>
      <c r="K44" s="10"/>
      <c r="P44" t="s">
        <v>23</v>
      </c>
    </row>
    <row r="45" spans="1:19" x14ac:dyDescent="0.2">
      <c r="B45">
        <f>B40+B41+B42+B43+B44</f>
        <v>100</v>
      </c>
      <c r="D45">
        <f>D40+D41+D42+D43+D44</f>
        <v>14443</v>
      </c>
      <c r="E45"/>
      <c r="F45">
        <f>F40+F41+F42+F43+F44</f>
        <v>14443</v>
      </c>
      <c r="G45" s="1"/>
      <c r="K45" s="10"/>
    </row>
    <row r="46" spans="1:19" x14ac:dyDescent="0.2">
      <c r="E46"/>
      <c r="F46"/>
      <c r="G46" s="1"/>
    </row>
    <row r="47" spans="1:19" x14ac:dyDescent="0.2">
      <c r="A47" t="s">
        <v>9</v>
      </c>
      <c r="B47">
        <v>58</v>
      </c>
      <c r="D47" s="17">
        <v>8355</v>
      </c>
      <c r="E47"/>
      <c r="F47">
        <f t="shared" ref="F47:F52" si="0">D47+E47</f>
        <v>8355</v>
      </c>
      <c r="G47" s="10">
        <f>F47/$F$52</f>
        <v>0.57848092501557846</v>
      </c>
      <c r="K47" s="10"/>
    </row>
    <row r="48" spans="1:19" x14ac:dyDescent="0.2">
      <c r="A48" t="s">
        <v>2</v>
      </c>
      <c r="B48">
        <v>12</v>
      </c>
      <c r="D48" s="17">
        <v>1714</v>
      </c>
      <c r="E48"/>
      <c r="F48">
        <f t="shared" si="0"/>
        <v>1714</v>
      </c>
      <c r="G48" s="10">
        <f>F48/$F$52</f>
        <v>0.11867340580211867</v>
      </c>
      <c r="K48" s="10"/>
    </row>
    <row r="49" spans="1:11" x14ac:dyDescent="0.2">
      <c r="A49" t="s">
        <v>28</v>
      </c>
      <c r="B49">
        <v>8</v>
      </c>
      <c r="D49" s="17">
        <v>757</v>
      </c>
      <c r="E49">
        <v>422</v>
      </c>
      <c r="F49">
        <f t="shared" si="0"/>
        <v>1179</v>
      </c>
      <c r="G49" s="10">
        <f>F49/$F$52</f>
        <v>8.1631240047081638E-2</v>
      </c>
      <c r="H49" s="1" t="s">
        <v>25</v>
      </c>
      <c r="K49" s="10"/>
    </row>
    <row r="50" spans="1:11" x14ac:dyDescent="0.2">
      <c r="A50" t="s">
        <v>8</v>
      </c>
      <c r="B50">
        <v>19.5</v>
      </c>
      <c r="D50">
        <f>14443-D47-D48-D49-D51</f>
        <v>3262</v>
      </c>
      <c r="E50">
        <f>-E49</f>
        <v>-422</v>
      </c>
      <c r="F50">
        <f t="shared" si="0"/>
        <v>2840</v>
      </c>
      <c r="G50" s="10">
        <f>F50/$F$52</f>
        <v>0.19663504812019664</v>
      </c>
      <c r="K50" s="10"/>
    </row>
    <row r="51" spans="1:11" x14ac:dyDescent="0.2">
      <c r="A51" t="s">
        <v>7</v>
      </c>
      <c r="B51">
        <v>2.5</v>
      </c>
      <c r="D51" s="17">
        <v>355</v>
      </c>
      <c r="E51"/>
      <c r="F51">
        <f t="shared" si="0"/>
        <v>355</v>
      </c>
      <c r="G51" s="10">
        <f>F51/$F$52</f>
        <v>2.457938101502458E-2</v>
      </c>
      <c r="K51" s="10"/>
    </row>
    <row r="52" spans="1:11" x14ac:dyDescent="0.2">
      <c r="B52">
        <f>SUM(B47:B51)</f>
        <v>100</v>
      </c>
      <c r="D52">
        <f>SUM(D47:D51)</f>
        <v>14443</v>
      </c>
      <c r="E52"/>
      <c r="F52">
        <f t="shared" si="0"/>
        <v>14443</v>
      </c>
      <c r="K52" s="10"/>
    </row>
    <row r="54" spans="1:11" x14ac:dyDescent="0.2">
      <c r="A54" t="s">
        <v>13</v>
      </c>
    </row>
    <row r="58" spans="1:11" x14ac:dyDescent="0.2">
      <c r="A58" t="s">
        <v>3</v>
      </c>
      <c r="B58">
        <f>B40</f>
        <v>83</v>
      </c>
    </row>
    <row r="59" spans="1:11" x14ac:dyDescent="0.2">
      <c r="A59" t="s">
        <v>0</v>
      </c>
      <c r="B59">
        <f>B41+B42+B43</f>
        <v>14</v>
      </c>
    </row>
    <row r="61" spans="1:11" x14ac:dyDescent="0.2">
      <c r="B61">
        <f>SUM(B58:B60)</f>
        <v>97</v>
      </c>
    </row>
    <row r="63" spans="1:11" x14ac:dyDescent="0.2">
      <c r="A63" t="s">
        <v>14</v>
      </c>
      <c r="B63">
        <f>B47+B48+B49</f>
        <v>78</v>
      </c>
    </row>
    <row r="64" spans="1:11" x14ac:dyDescent="0.2">
      <c r="A64" t="s">
        <v>7</v>
      </c>
      <c r="B64">
        <f>B51</f>
        <v>2.5</v>
      </c>
    </row>
    <row r="65" spans="1:10" x14ac:dyDescent="0.2">
      <c r="A65" t="s">
        <v>15</v>
      </c>
      <c r="B65">
        <f>B50</f>
        <v>19.5</v>
      </c>
    </row>
    <row r="66" spans="1:10" x14ac:dyDescent="0.2">
      <c r="B66">
        <f>SUM(B63:B65)</f>
        <v>100</v>
      </c>
    </row>
    <row r="70" spans="1:10" x14ac:dyDescent="0.2">
      <c r="J70" s="16"/>
    </row>
    <row r="71" spans="1:10" x14ac:dyDescent="0.2">
      <c r="J71" s="16"/>
    </row>
    <row r="72" spans="1:10" x14ac:dyDescent="0.2">
      <c r="E72"/>
      <c r="F72"/>
      <c r="H72"/>
      <c r="J72" s="16"/>
    </row>
    <row r="73" spans="1:10" x14ac:dyDescent="0.2">
      <c r="E73"/>
      <c r="F73"/>
      <c r="H73"/>
      <c r="J73" s="16"/>
    </row>
    <row r="74" spans="1:10" x14ac:dyDescent="0.2">
      <c r="E74"/>
      <c r="F74"/>
      <c r="H74"/>
      <c r="J74" s="16"/>
    </row>
    <row r="75" spans="1:10" x14ac:dyDescent="0.2">
      <c r="E75"/>
      <c r="F75"/>
      <c r="H75"/>
      <c r="J75" s="16"/>
    </row>
    <row r="76" spans="1:10" x14ac:dyDescent="0.2">
      <c r="E76"/>
      <c r="F76"/>
      <c r="H76"/>
      <c r="J76" s="16"/>
    </row>
    <row r="77" spans="1:10" x14ac:dyDescent="0.2">
      <c r="E77"/>
      <c r="F77"/>
      <c r="H77"/>
      <c r="J77" s="16"/>
    </row>
    <row r="78" spans="1:10" x14ac:dyDescent="0.2">
      <c r="E78"/>
      <c r="F78"/>
      <c r="H78"/>
      <c r="J78" s="16"/>
    </row>
    <row r="79" spans="1:10" x14ac:dyDescent="0.2">
      <c r="E79"/>
      <c r="F79"/>
      <c r="H79"/>
      <c r="J79" s="16"/>
    </row>
    <row r="80" spans="1:10" x14ac:dyDescent="0.2">
      <c r="E80"/>
      <c r="F80"/>
      <c r="H80"/>
      <c r="J80" s="16"/>
    </row>
    <row r="81" spans="5:10" x14ac:dyDescent="0.2">
      <c r="E81"/>
      <c r="F81"/>
      <c r="H81"/>
      <c r="J81" s="16"/>
    </row>
    <row r="82" spans="5:10" x14ac:dyDescent="0.2">
      <c r="E82"/>
      <c r="F82"/>
      <c r="H82"/>
      <c r="J82" s="16"/>
    </row>
    <row r="83" spans="5:10" x14ac:dyDescent="0.2">
      <c r="E83"/>
      <c r="F83"/>
      <c r="H83"/>
      <c r="J83" s="16"/>
    </row>
    <row r="84" spans="5:10" x14ac:dyDescent="0.2">
      <c r="E84"/>
      <c r="F84"/>
      <c r="H84"/>
      <c r="J84" s="16"/>
    </row>
    <row r="85" spans="5:10" x14ac:dyDescent="0.2">
      <c r="E85"/>
      <c r="F85"/>
      <c r="H85"/>
      <c r="J85" s="16"/>
    </row>
    <row r="86" spans="5:10" x14ac:dyDescent="0.2">
      <c r="J86" s="16"/>
    </row>
    <row r="87" spans="5:10" x14ac:dyDescent="0.2">
      <c r="J87" s="16"/>
    </row>
  </sheetData>
  <phoneticPr fontId="0" type="noConversion"/>
  <pageMargins left="0.2" right="0.2" top="0.2" bottom="0.25" header="0.17" footer="0.19"/>
  <pageSetup paperSize="9" scale="10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Chester Diocesan Board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Chester DBF</dc:creator>
  <cp:lastModifiedBy>George Colville</cp:lastModifiedBy>
  <cp:lastPrinted>2023-10-19T15:40:22Z</cp:lastPrinted>
  <dcterms:created xsi:type="dcterms:W3CDTF">2001-05-21T11:21:18Z</dcterms:created>
  <dcterms:modified xsi:type="dcterms:W3CDTF">2023-10-19T15:40:39Z</dcterms:modified>
</cp:coreProperties>
</file>